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codeName="ЭтаКнига" defaultThemeVersion="124226"/>
  <bookViews>
    <workbookView xWindow="0" yWindow="0" windowWidth="19320" windowHeight="7755" tabRatio="692"/>
  </bookViews>
  <sheets>
    <sheet name="Forma1S" sheetId="33" r:id="rId1"/>
  </sheets>
  <externalReferences>
    <externalReference r:id="rId2"/>
    <externalReference r:id="rId3"/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I76" i="33"/>
  <c r="I50" l="1"/>
  <c r="I64" l="1"/>
  <c r="I74"/>
  <c r="I81"/>
  <c r="I88"/>
  <c r="I91"/>
  <c r="I101"/>
  <c r="I108"/>
  <c r="I96" l="1"/>
  <c r="I113"/>
  <c r="I114" l="1"/>
  <c r="H76" l="1"/>
  <c r="H50"/>
  <c r="H31"/>
  <c r="H28"/>
  <c r="H108" l="1"/>
  <c r="H101"/>
  <c r="H91"/>
  <c r="H88"/>
  <c r="H81"/>
  <c r="H74"/>
  <c r="H67"/>
  <c r="H64"/>
  <c r="H51"/>
  <c r="H48"/>
  <c r="H44"/>
  <c r="H38"/>
  <c r="H29"/>
  <c r="H17"/>
  <c r="H24" s="1"/>
  <c r="H113" l="1"/>
  <c r="H96"/>
  <c r="H27"/>
  <c r="H56" s="1"/>
  <c r="H57" s="1"/>
  <c r="H72"/>
  <c r="H114" l="1"/>
  <c r="H115" s="1"/>
  <c r="H118" s="1"/>
  <c r="I51" l="1"/>
  <c r="I38"/>
  <c r="I44" l="1"/>
  <c r="I17"/>
  <c r="I24" s="1"/>
  <c r="I27" l="1"/>
  <c r="I48" l="1"/>
  <c r="I56" l="1"/>
  <c r="I57" s="1"/>
  <c r="I67" l="1"/>
  <c r="I72" s="1"/>
  <c r="I115" s="1"/>
  <c r="I118" s="1"/>
</calcChain>
</file>

<file path=xl/sharedStrings.xml><?xml version="1.0" encoding="utf-8"?>
<sst xmlns="http://schemas.openxmlformats.org/spreadsheetml/2006/main" count="224" uniqueCount="209">
  <si>
    <t>M.Y.</t>
  </si>
  <si>
    <t>Baş mühasib</t>
  </si>
  <si>
    <t>manatla</t>
  </si>
  <si>
    <t>Forma № 1S</t>
  </si>
  <si>
    <t>Rəhbər</t>
  </si>
  <si>
    <t xml:space="preserve">                     kassa 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</si>
  <si>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</si>
  <si>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</si>
  <si>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</si>
  <si>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</si>
  <si>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</si>
  <si>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</si>
  <si>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</si>
  <si>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</si>
  <si>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</si>
  <si>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</si>
  <si>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</si>
  <si>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</si>
  <si>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</si>
  <si>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</si>
  <si>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</si>
  <si>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</si>
  <si>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</si>
  <si>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</si>
  <si>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</si>
  <si>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</si>
  <si>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</si>
  <si>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</si>
  <si>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</si>
  <si>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</si>
  <si>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</si>
  <si>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</si>
  <si>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</si>
  <si>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</si>
  <si>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</si>
  <si>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</si>
  <si>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</si>
  <si>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</si>
  <si>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</si>
  <si>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</si>
  <si>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</si>
  <si>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</si>
  <si>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</si>
  <si>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</si>
  <si>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</si>
  <si>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</si>
  <si>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</si>
  <si>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</si>
  <si>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</si>
  <si>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</si>
  <si>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D1</t>
  </si>
  <si>
    <t>E1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</si>
  <si>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</si>
  <si>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</si>
  <si>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</si>
  <si>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</si>
  <si>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</si>
  <si>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</si>
  <si>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</si>
  <si>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</si>
  <si>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</si>
  <si>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</si>
  <si>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</si>
  <si>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</si>
  <si>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</si>
  <si>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</si>
  <si>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</si>
  <si>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</si>
  <si>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</si>
  <si>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</si>
  <si>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</si>
  <si>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</si>
  <si>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</si>
  <si>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</si>
  <si>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</si>
  <si>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</si>
  <si>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</si>
  <si>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</si>
  <si>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</si>
  <si>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</si>
  <si>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</si>
  <si>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</si>
  <si>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</si>
  <si>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</si>
  <si>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</si>
  <si>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</si>
  <si>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I1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</si>
  <si>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</si>
  <si>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</si>
  <si>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</si>
  <si>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</si>
  <si>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</si>
  <si>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</si>
  <si>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</si>
  <si>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</si>
  <si>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</si>
  <si>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</si>
  <si>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</si>
  <si>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</si>
  <si>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</si>
  <si>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</si>
  <si>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</si>
  <si>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K1</t>
  </si>
  <si>
    <t>L1</t>
  </si>
  <si>
    <t>M1</t>
  </si>
  <si>
    <t>N1</t>
  </si>
  <si>
    <t xml:space="preserve">                     hesablaşma hesabı </t>
  </si>
  <si>
    <t xml:space="preserve">                     valyuta hesabı </t>
  </si>
  <si>
    <t>Hesabat dövrünün sonuna</t>
  </si>
  <si>
    <t xml:space="preserve">                  alınmış avanslar</t>
  </si>
  <si>
    <t xml:space="preserve">                     depozit hesablar </t>
  </si>
  <si>
    <t xml:space="preserve">                     sair pul vəsaitləri </t>
  </si>
  <si>
    <t xml:space="preserve">                      verilmiş  avanslar</t>
  </si>
  <si>
    <t>Qeyri-maddi aktivlər</t>
  </si>
  <si>
    <t>Uzunmüddətli maliyyə aktivləri:</t>
  </si>
  <si>
    <t xml:space="preserve">               sair maliyyə aktivləri</t>
  </si>
  <si>
    <t>Sair aktivlər</t>
  </si>
  <si>
    <t xml:space="preserve">               asılı təşkilatlar üzrə</t>
  </si>
  <si>
    <t xml:space="preserve">               işçi heyəti üzrə </t>
  </si>
  <si>
    <t>Pul vəsaitləri  və onların ekvivalentləri:</t>
  </si>
  <si>
    <t xml:space="preserve">                     sair maliyyə aktivləri</t>
  </si>
  <si>
    <t>Sair qısamüddətli aktivlər:</t>
  </si>
  <si>
    <t xml:space="preserve">              yenidən qiymətləndirilmə üzrə ehtiyat</t>
  </si>
  <si>
    <t xml:space="preserve">              digər kapital ehtiyatları</t>
  </si>
  <si>
    <t xml:space="preserve">                  asılı təşkilatlar üzrə</t>
  </si>
  <si>
    <t xml:space="preserve">                  sair kreditorlar</t>
  </si>
  <si>
    <t xml:space="preserve">               təkrarsığorta əməliyyatları üzrə :</t>
  </si>
  <si>
    <t xml:space="preserve">                 - təkrarsığortaçı üzrə</t>
  </si>
  <si>
    <t xml:space="preserve">                 - təkrarsığortalı üzrə </t>
  </si>
  <si>
    <t xml:space="preserve">                      həyat sığortası sahəsi üzrə</t>
  </si>
  <si>
    <t xml:space="preserve">                      qeyri-həyat sığortası sahəsi üzrə</t>
  </si>
  <si>
    <t xml:space="preserve">                  sosial sığorta və təminat üzrə </t>
  </si>
  <si>
    <t xml:space="preserve">                  təkrarsığortaçı üzrə</t>
  </si>
  <si>
    <t xml:space="preserve">                  təkrarsığortalı üzrə </t>
  </si>
  <si>
    <t xml:space="preserve">               birbaşa sığorta üzrə</t>
  </si>
  <si>
    <t xml:space="preserve">               büdcə üzrə </t>
  </si>
  <si>
    <t xml:space="preserve">               iddia tələbləri üzrə </t>
  </si>
  <si>
    <t xml:space="preserve">               sığortalılara verilən borclar üzrə</t>
  </si>
  <si>
    <t xml:space="preserve">               sair debitorlar</t>
  </si>
  <si>
    <t xml:space="preserve">                      təhtəl hesablar</t>
  </si>
  <si>
    <t xml:space="preserve">                  büdcə üzrə</t>
  </si>
  <si>
    <t>* Bu sətrlər üzrə məlumatlar balansa daxil edilmir.</t>
  </si>
  <si>
    <t xml:space="preserve">               dövlət qiymətli kağızları</t>
  </si>
  <si>
    <t xml:space="preserve">               qeyri-dövlət qiymətli kağızları</t>
  </si>
  <si>
    <t xml:space="preserve">                     dövlət qiymətli kağızları</t>
  </si>
  <si>
    <t xml:space="preserve">                     qeyri-dövlət qiymətli kağızları</t>
  </si>
  <si>
    <t xml:space="preserve">                      gələcək hesabat dövrlərinin xərcləri</t>
  </si>
  <si>
    <t xml:space="preserve">                  əməyin ödənilməsi üzrə </t>
  </si>
  <si>
    <t xml:space="preserve">                  digər məcburi ödənişlər üzrə </t>
  </si>
  <si>
    <t xml:space="preserve">                  gələcək hesabat dövrünün gəlirləri</t>
  </si>
  <si>
    <t>Təkrarsığorta əməliyyatları üzrə öhdəliklər:</t>
  </si>
  <si>
    <t>Uzunmüddətli debitor borcları</t>
  </si>
  <si>
    <t>Uzunmüddətli faiz xərcləri yaradan öhdəliklər</t>
  </si>
  <si>
    <t>Uzunmüddətli qiymətləndirilmiş öhdəliklər</t>
  </si>
  <si>
    <t>Kapital ehtiyatları:</t>
  </si>
  <si>
    <t>Kreditor borcları :</t>
  </si>
  <si>
    <t>Kreditor borcları:</t>
  </si>
  <si>
    <t>Ehtiyatlar</t>
  </si>
  <si>
    <t>Emissiya gəliri</t>
  </si>
  <si>
    <t xml:space="preserve">              Elan edilmiş dividendlər</t>
  </si>
  <si>
    <t>Qısamüddətli maliyyə aktivləri:</t>
  </si>
  <si>
    <t xml:space="preserve">               Qeyri-həyat sığortası sahəsi üzrə: </t>
  </si>
  <si>
    <t>Qısamüddətli faiz xərcləri yaradan öhdəliklər</t>
  </si>
  <si>
    <t>Qısamüddətli qiymətləndirilmiş öhdəliklər</t>
  </si>
  <si>
    <t xml:space="preserve">              Hesabat dövründə xalis mənfəət (zərər)</t>
  </si>
  <si>
    <t xml:space="preserve">               Həyat sığortası sahəsi üzrə :</t>
  </si>
  <si>
    <t>Cəmi uzunmüddətli aktivlər</t>
  </si>
  <si>
    <t>Cəmi qısamüddətli aktivlər</t>
  </si>
  <si>
    <t>Cəmi kapital</t>
  </si>
  <si>
    <t>Cəmi uzunmüddətli öhdəliklər</t>
  </si>
  <si>
    <t>Cəmi qısamüddətli öhdəliklər</t>
  </si>
  <si>
    <t>Vergi və sair məcburi ödənişlər üzrə öhdəliklər</t>
  </si>
  <si>
    <t>Daşınmaz əmlaka investisiyalar</t>
  </si>
  <si>
    <t>Debitor borcları:</t>
  </si>
  <si>
    <t>Geri alınmış kapital (səhmlər)</t>
  </si>
  <si>
    <t>Sətr kodu</t>
  </si>
  <si>
    <t>Sığorta ehtiyatlarında təkrarsığortaçıların payı:</t>
  </si>
  <si>
    <t>Sığorta ehtiyatları:</t>
  </si>
  <si>
    <t>Sair uzunmüddətli öhdəliklər:</t>
  </si>
  <si>
    <t>Sair öhdəliklər</t>
  </si>
  <si>
    <t>Sair qısamüddətli öhdəliklər:</t>
  </si>
  <si>
    <t>İlin əvvəlinə</t>
  </si>
  <si>
    <t>İştrak payı metodu ilə uçota alınmış investisiyalar</t>
  </si>
  <si>
    <t xml:space="preserve">A K T İ V L Ə R </t>
  </si>
  <si>
    <t>I .UZUNMÜDDƏTLİ AKTİVLƏR</t>
  </si>
  <si>
    <t>Torpaq, tikili və avadanlıqlar</t>
  </si>
  <si>
    <t>Torpaq, tikili və avadanlıqlarla bağlı məsrəflərin kapitallaşdırılması</t>
  </si>
  <si>
    <t>Təxirə salınmış vergi aktivləri</t>
  </si>
  <si>
    <t>Təsisçi və ya səhmdarlarla hesablaşmalar</t>
  </si>
  <si>
    <t>II . QISAMÜDDƏTLİ AKTİVLƏR</t>
  </si>
  <si>
    <t>CƏMİ AKTİVLƏR</t>
  </si>
  <si>
    <t>I . KAPİTAL</t>
  </si>
  <si>
    <t>Təxirəsalınmış vergi öhdəlikləri</t>
  </si>
  <si>
    <t>Bölüşdürülməmiş mənfəət (ödənilməmiş zərər)</t>
  </si>
  <si>
    <t>Qeyd : Ödənilməsinə zəmanət verilmiş məbləğlərin cəmi*</t>
  </si>
  <si>
    <t xml:space="preserve">Qarşısıalınma tədbirləri fondu </t>
  </si>
  <si>
    <t xml:space="preserve">              Mühasibat uçotu siyasətində dəyişikliklərlə bağlı
              mənfəət (zərər) üzrə düzəlişlər</t>
  </si>
  <si>
    <t xml:space="preserve">              Keçmiş illər üzrə bölüşdürülməmiş mənfəət
              (ödənilməmiş zərər)</t>
  </si>
  <si>
    <t xml:space="preserve">Ödənilmiş nominal (nizamnamə) kapitalı </t>
  </si>
  <si>
    <t>K A P İ TA L  VƏ    Ö H D Ə L İ K L Ə R</t>
  </si>
  <si>
    <t>II. UZUNMÜDDƏTLİ ÖHDƏLİKLƏR</t>
  </si>
  <si>
    <t>III . QISAMÜDDƏTLİ ÖHDƏLİKLƏR</t>
  </si>
  <si>
    <t>CƏMİ ÖHDƏLİKLƏR</t>
  </si>
  <si>
    <t>CƏMİ KAPİTAL VƏ ÖHDƏLİKLƏR</t>
  </si>
  <si>
    <t>SIĞORTAÇININ (TƏKRARSIĞORTAÇININ) və HÜQUQİ ŞƏXS SIĞORTA BROKERİNİN MÜHASİBAT BALANSI (rüblük və illik)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</si>
  <si>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
</t>
  </si>
  <si>
    <t>f</t>
  </si>
  <si>
    <r>
      <t xml:space="preserve">Sığortaçının (təkrarsığortaçının ) və ya sığorta brokerinin adı:                   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</si>
  <si>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 </t>
    </r>
    <r>
      <rPr>
        <b/>
        <i/>
        <u/>
        <sz val="11"/>
        <color indexed="8"/>
        <rFont val="Times New Roman"/>
        <family val="1"/>
        <charset val="204"/>
      </rPr>
      <t xml:space="preserve"> 01 yanvar   2018-ci il tarixə</t>
    </r>
  </si>
</sst>
</file>

<file path=xl/styles.xml><?xml version="1.0" encoding="utf-8"?>
<styleSheet xmlns="http://schemas.openxmlformats.org/spreadsheetml/2006/main">
  <numFmts count="1">
    <numFmt numFmtId="165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u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22" fillId="0" borderId="0" applyFont="0" applyFill="0" applyBorder="0" applyAlignment="0" applyProtection="0"/>
    <xf numFmtId="0" fontId="22" fillId="0" borderId="0"/>
    <xf numFmtId="0" fontId="21" fillId="0" borderId="0"/>
  </cellStyleXfs>
  <cellXfs count="9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7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NumberFormat="1" applyFont="1" applyFill="1" applyBorder="1" applyAlignment="1" applyProtection="1">
      <alignment horizontal="center" vertical="center"/>
    </xf>
    <xf numFmtId="0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Fill="1" applyAlignment="1">
      <alignment horizontal="left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10" xfId="3"/>
    <cellStyle name="Обычный 3" xfId="2"/>
    <cellStyle name="Финансовый 2" xfId="1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NS%20fayllar/2016-4-rub/13_Hesabat_Forma_1S_2S_12_23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NS%20fayllar/2016-4-rub/Yekun_Reser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ayev.reshad/Desktop/2017%20illik/hazir/8-14%202017%20illik%20(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ayev.reshad/Desktop/2017%20illik/hazir/8-14%202017%20illi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/>
      <sheetData sheetId="1"/>
      <sheetData sheetId="2"/>
      <sheetData sheetId="3"/>
      <sheetData sheetId="4"/>
      <sheetData sheetId="5">
        <row r="66">
          <cell r="D66">
            <v>0</v>
          </cell>
          <cell r="G6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8_14"/>
      <sheetName val="Sheet2"/>
      <sheetName val="Sheet3"/>
    </sheetNames>
    <sheetDataSet>
      <sheetData sheetId="0">
        <row r="280">
          <cell r="E280">
            <v>16797557.199999999</v>
          </cell>
          <cell r="F280">
            <v>9465268.8000000007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8_14"/>
      <sheetName val="Sheet2"/>
      <sheetName val="Sheet3"/>
    </sheetNames>
    <sheetDataSet>
      <sheetData sheetId="0">
        <row r="280">
          <cell r="E280">
            <v>10647482.58</v>
          </cell>
          <cell r="F280">
            <v>2108249.63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8_14"/>
      <sheetName val="Sheet2"/>
      <sheetName val="Sheet3"/>
    </sheetNames>
    <sheetDataSet>
      <sheetData sheetId="0">
        <row r="280">
          <cell r="E280">
            <v>10745287.59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23"/>
  <sheetViews>
    <sheetView tabSelected="1" showRuler="0" topLeftCell="A94" zoomScale="120" zoomScaleNormal="120" zoomScalePageLayoutView="140" workbookViewId="0">
      <selection activeCell="I69" sqref="I69"/>
    </sheetView>
  </sheetViews>
  <sheetFormatPr defaultRowHeight="15"/>
  <cols>
    <col min="1" max="1" width="5.28515625" style="3" customWidth="1"/>
    <col min="2" max="5" width="9.140625" style="11"/>
    <col min="6" max="6" width="8.7109375" style="11" customWidth="1"/>
    <col min="7" max="7" width="0.140625" style="11" hidden="1" customWidth="1"/>
    <col min="8" max="8" width="17.5703125" style="40" customWidth="1"/>
    <col min="9" max="9" width="18.85546875" style="40" customWidth="1"/>
    <col min="10" max="10" width="9.140625" style="11"/>
    <col min="11" max="13" width="11.42578125" style="11" bestFit="1" customWidth="1"/>
    <col min="14" max="16384" width="9.140625" style="11"/>
  </cols>
  <sheetData>
    <row r="1" spans="1:18" ht="70.5" customHeight="1">
      <c r="A1" s="3" t="s">
        <v>206</v>
      </c>
      <c r="B1" s="8" t="s">
        <v>3</v>
      </c>
      <c r="C1" s="9"/>
      <c r="D1" s="9"/>
      <c r="E1" s="9"/>
      <c r="F1" s="9"/>
      <c r="G1" s="81" t="s">
        <v>205</v>
      </c>
      <c r="H1" s="81"/>
      <c r="I1" s="81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B2" s="82"/>
      <c r="C2" s="82"/>
      <c r="D2" s="82"/>
      <c r="E2" s="82"/>
      <c r="F2" s="9"/>
      <c r="G2" s="5"/>
      <c r="H2" s="41"/>
      <c r="I2" s="41"/>
    </row>
    <row r="3" spans="1:18" ht="33" customHeight="1">
      <c r="B3" s="83" t="s">
        <v>204</v>
      </c>
      <c r="C3" s="83"/>
      <c r="D3" s="83"/>
      <c r="E3" s="83"/>
      <c r="F3" s="83"/>
      <c r="G3" s="83"/>
      <c r="H3" s="83"/>
      <c r="I3" s="83"/>
    </row>
    <row r="4" spans="1:18" ht="5.25" customHeight="1">
      <c r="B4" s="84"/>
      <c r="C4" s="84"/>
      <c r="D4" s="84"/>
      <c r="E4" s="84"/>
      <c r="F4" s="84"/>
      <c r="G4" s="84"/>
      <c r="H4" s="84"/>
      <c r="I4" s="84"/>
    </row>
    <row r="5" spans="1:18" ht="42" customHeight="1">
      <c r="B5" s="85" t="s">
        <v>207</v>
      </c>
      <c r="C5" s="85"/>
      <c r="D5" s="85"/>
      <c r="E5" s="85"/>
      <c r="F5" s="85"/>
      <c r="G5" s="85"/>
      <c r="H5" s="85"/>
      <c r="I5" s="85"/>
    </row>
    <row r="6" spans="1:18">
      <c r="B6" s="9"/>
      <c r="C6" s="9"/>
      <c r="D6" s="9"/>
      <c r="E6" s="9"/>
      <c r="F6" s="9"/>
      <c r="G6" s="9"/>
      <c r="H6" s="9"/>
      <c r="I6" s="9"/>
    </row>
    <row r="7" spans="1:18">
      <c r="B7" s="86" t="s">
        <v>208</v>
      </c>
      <c r="C7" s="86"/>
      <c r="D7" s="86"/>
      <c r="E7" s="86"/>
      <c r="F7" s="86"/>
      <c r="G7" s="86"/>
      <c r="H7" s="86"/>
      <c r="I7" s="86"/>
    </row>
    <row r="8" spans="1:18">
      <c r="B8" s="12"/>
      <c r="C8" s="12"/>
      <c r="D8" s="92"/>
      <c r="E8" s="93"/>
      <c r="F8" s="93"/>
      <c r="G8" s="93"/>
      <c r="H8" s="93"/>
      <c r="I8" s="13" t="s">
        <v>2</v>
      </c>
    </row>
    <row r="9" spans="1:18" ht="36.75" customHeight="1">
      <c r="B9" s="94" t="s">
        <v>183</v>
      </c>
      <c r="C9" s="95"/>
      <c r="D9" s="95"/>
      <c r="E9" s="95"/>
      <c r="F9" s="95"/>
      <c r="G9" s="38" t="s">
        <v>175</v>
      </c>
      <c r="H9" s="42" t="s">
        <v>181</v>
      </c>
      <c r="I9" s="42" t="s">
        <v>108</v>
      </c>
    </row>
    <row r="10" spans="1:18" ht="13.5" customHeight="1">
      <c r="A10" s="4"/>
      <c r="B10" s="68" t="s">
        <v>184</v>
      </c>
      <c r="C10" s="69"/>
      <c r="D10" s="69"/>
      <c r="E10" s="69"/>
      <c r="F10" s="69"/>
      <c r="G10" s="14"/>
      <c r="H10" s="14"/>
      <c r="I10" s="14"/>
    </row>
    <row r="11" spans="1:18">
      <c r="A11" s="3" t="s">
        <v>6</v>
      </c>
      <c r="B11" s="59" t="s">
        <v>185</v>
      </c>
      <c r="C11" s="60"/>
      <c r="D11" s="60"/>
      <c r="E11" s="60"/>
      <c r="F11" s="61"/>
      <c r="G11" s="15"/>
      <c r="H11" s="45">
        <v>1958324</v>
      </c>
      <c r="I11" s="45">
        <v>2685108</v>
      </c>
    </row>
    <row r="12" spans="1:18" ht="26.25" customHeight="1">
      <c r="A12" s="3" t="s">
        <v>7</v>
      </c>
      <c r="B12" s="56" t="s">
        <v>186</v>
      </c>
      <c r="C12" s="57"/>
      <c r="D12" s="57"/>
      <c r="E12" s="57"/>
      <c r="F12" s="58"/>
      <c r="G12" s="16"/>
      <c r="H12" s="45">
        <v>593782</v>
      </c>
      <c r="I12" s="45">
        <v>558290</v>
      </c>
    </row>
    <row r="13" spans="1:18" ht="18" customHeight="1">
      <c r="A13" s="3" t="s">
        <v>8</v>
      </c>
      <c r="B13" s="56" t="s">
        <v>172</v>
      </c>
      <c r="C13" s="57"/>
      <c r="D13" s="57"/>
      <c r="E13" s="57"/>
      <c r="F13" s="58"/>
      <c r="G13" s="16"/>
      <c r="H13" s="45"/>
      <c r="I13" s="45"/>
    </row>
    <row r="14" spans="1:18" ht="15.75">
      <c r="A14" s="3" t="s">
        <v>9</v>
      </c>
      <c r="B14" s="59" t="s">
        <v>113</v>
      </c>
      <c r="C14" s="60"/>
      <c r="D14" s="60"/>
      <c r="E14" s="60"/>
      <c r="F14" s="61"/>
      <c r="G14" s="16"/>
      <c r="H14" s="45">
        <v>581711</v>
      </c>
      <c r="I14" s="45">
        <v>523540</v>
      </c>
    </row>
    <row r="15" spans="1:18" ht="15.75">
      <c r="A15" s="3" t="s">
        <v>10</v>
      </c>
      <c r="B15" s="59" t="s">
        <v>187</v>
      </c>
      <c r="C15" s="60"/>
      <c r="D15" s="60"/>
      <c r="E15" s="60"/>
      <c r="F15" s="61"/>
      <c r="G15" s="16"/>
      <c r="H15" s="45"/>
      <c r="I15" s="45"/>
    </row>
    <row r="16" spans="1:18" ht="15.75">
      <c r="A16" s="3" t="s">
        <v>11</v>
      </c>
      <c r="B16" s="59" t="s">
        <v>151</v>
      </c>
      <c r="C16" s="60"/>
      <c r="D16" s="60"/>
      <c r="E16" s="60"/>
      <c r="F16" s="61"/>
      <c r="G16" s="16"/>
      <c r="H16" s="45"/>
      <c r="I16" s="45"/>
    </row>
    <row r="17" spans="1:9" ht="18" customHeight="1">
      <c r="A17" s="3" t="s">
        <v>12</v>
      </c>
      <c r="B17" s="59" t="s">
        <v>114</v>
      </c>
      <c r="C17" s="60"/>
      <c r="D17" s="60"/>
      <c r="E17" s="60"/>
      <c r="F17" s="61"/>
      <c r="G17" s="16"/>
      <c r="H17" s="43">
        <f>H18+H19+H20</f>
        <v>2375000</v>
      </c>
      <c r="I17" s="43">
        <f>I18+I19+I20</f>
        <v>4158367</v>
      </c>
    </row>
    <row r="18" spans="1:9" ht="15.75">
      <c r="A18" s="3" t="s">
        <v>13</v>
      </c>
      <c r="B18" s="50" t="s">
        <v>142</v>
      </c>
      <c r="C18" s="51"/>
      <c r="D18" s="51"/>
      <c r="E18" s="51"/>
      <c r="F18" s="52"/>
      <c r="G18" s="16"/>
      <c r="H18" s="46"/>
      <c r="I18" s="46"/>
    </row>
    <row r="19" spans="1:9" ht="15.75">
      <c r="A19" s="3" t="s">
        <v>14</v>
      </c>
      <c r="B19" s="50" t="s">
        <v>143</v>
      </c>
      <c r="C19" s="51"/>
      <c r="D19" s="51"/>
      <c r="E19" s="51"/>
      <c r="F19" s="52"/>
      <c r="G19" s="16"/>
      <c r="H19" s="46"/>
      <c r="I19" s="46"/>
    </row>
    <row r="20" spans="1:9" ht="15.75">
      <c r="A20" s="3" t="s">
        <v>15</v>
      </c>
      <c r="B20" s="50" t="s">
        <v>115</v>
      </c>
      <c r="C20" s="51"/>
      <c r="D20" s="51"/>
      <c r="E20" s="51"/>
      <c r="F20" s="52"/>
      <c r="G20" s="16"/>
      <c r="H20" s="45">
        <v>2375000</v>
      </c>
      <c r="I20" s="45">
        <v>4158367</v>
      </c>
    </row>
    <row r="21" spans="1:9" ht="15.75">
      <c r="A21" s="3" t="s">
        <v>16</v>
      </c>
      <c r="B21" s="59" t="s">
        <v>182</v>
      </c>
      <c r="C21" s="60"/>
      <c r="D21" s="60"/>
      <c r="E21" s="60"/>
      <c r="F21" s="61"/>
      <c r="G21" s="16"/>
      <c r="H21" s="45"/>
      <c r="I21" s="45"/>
    </row>
    <row r="22" spans="1:9" ht="15.75">
      <c r="A22" s="3" t="s">
        <v>17</v>
      </c>
      <c r="B22" s="59" t="s">
        <v>188</v>
      </c>
      <c r="C22" s="60"/>
      <c r="D22" s="60"/>
      <c r="E22" s="60"/>
      <c r="F22" s="61"/>
      <c r="G22" s="16"/>
      <c r="H22" s="45"/>
      <c r="I22" s="45"/>
    </row>
    <row r="23" spans="1:9" ht="15.75">
      <c r="A23" s="3" t="s">
        <v>18</v>
      </c>
      <c r="B23" s="59" t="s">
        <v>116</v>
      </c>
      <c r="C23" s="60"/>
      <c r="D23" s="60"/>
      <c r="E23" s="60"/>
      <c r="F23" s="61"/>
      <c r="G23" s="16"/>
      <c r="H23" s="45">
        <v>76594</v>
      </c>
      <c r="I23" s="45">
        <v>58692</v>
      </c>
    </row>
    <row r="24" spans="1:9" ht="15.75">
      <c r="A24" s="3" t="s">
        <v>19</v>
      </c>
      <c r="B24" s="87" t="s">
        <v>166</v>
      </c>
      <c r="C24" s="88"/>
      <c r="D24" s="88"/>
      <c r="E24" s="88"/>
      <c r="F24" s="88"/>
      <c r="G24" s="18"/>
      <c r="H24" s="44">
        <f>H11+H12+H13+H14+H15+H16+H17+H21+H22+H23</f>
        <v>5585411</v>
      </c>
      <c r="I24" s="44">
        <f>I11+I12+I13+I14+I15+I16+I17+I21+I22+I23</f>
        <v>7983997</v>
      </c>
    </row>
    <row r="25" spans="1:9" ht="15.75" customHeight="1">
      <c r="A25" s="4"/>
      <c r="B25" s="89" t="s">
        <v>189</v>
      </c>
      <c r="C25" s="90"/>
      <c r="D25" s="90"/>
      <c r="E25" s="90"/>
      <c r="F25" s="91"/>
      <c r="G25" s="19"/>
      <c r="H25" s="19"/>
      <c r="I25" s="19"/>
    </row>
    <row r="26" spans="1:9" ht="15.75">
      <c r="A26" s="3" t="s">
        <v>20</v>
      </c>
      <c r="B26" s="59" t="s">
        <v>157</v>
      </c>
      <c r="C26" s="60"/>
      <c r="D26" s="60"/>
      <c r="E26" s="60"/>
      <c r="F26" s="61"/>
      <c r="G26" s="16"/>
      <c r="H26" s="45"/>
      <c r="I26" s="45"/>
    </row>
    <row r="27" spans="1:9" ht="15.75">
      <c r="A27" s="3" t="s">
        <v>21</v>
      </c>
      <c r="B27" s="59" t="s">
        <v>173</v>
      </c>
      <c r="C27" s="60"/>
      <c r="D27" s="60"/>
      <c r="E27" s="60"/>
      <c r="F27" s="61"/>
      <c r="G27" s="16"/>
      <c r="H27" s="43">
        <f>SUM(H28:H29,H32:H37)</f>
        <v>4072980.29</v>
      </c>
      <c r="I27" s="43">
        <f>SUM(I28:I29,I32:I37)</f>
        <v>4465894.43</v>
      </c>
    </row>
    <row r="28" spans="1:9" ht="15.75">
      <c r="A28" s="3" t="s">
        <v>22</v>
      </c>
      <c r="B28" s="50" t="s">
        <v>134</v>
      </c>
      <c r="C28" s="51"/>
      <c r="D28" s="51"/>
      <c r="E28" s="51"/>
      <c r="F28" s="52"/>
      <c r="G28" s="16"/>
      <c r="H28" s="43">
        <f>[1]Forma14!D66</f>
        <v>0</v>
      </c>
      <c r="I28" s="43">
        <v>307700</v>
      </c>
    </row>
    <row r="29" spans="1:9" ht="15.75">
      <c r="A29" s="3" t="s">
        <v>23</v>
      </c>
      <c r="B29" s="59" t="s">
        <v>126</v>
      </c>
      <c r="C29" s="60"/>
      <c r="D29" s="60"/>
      <c r="E29" s="60"/>
      <c r="F29" s="61"/>
      <c r="G29" s="16"/>
      <c r="H29" s="43">
        <f>SUM(H30:H31)</f>
        <v>307054</v>
      </c>
      <c r="I29" s="43">
        <v>164156</v>
      </c>
    </row>
    <row r="30" spans="1:9" ht="15.75">
      <c r="A30" s="3" t="s">
        <v>24</v>
      </c>
      <c r="B30" s="50" t="s">
        <v>127</v>
      </c>
      <c r="C30" s="51"/>
      <c r="D30" s="51"/>
      <c r="E30" s="51"/>
      <c r="F30" s="52"/>
      <c r="G30" s="16"/>
      <c r="H30" s="45">
        <v>307054</v>
      </c>
      <c r="I30" s="45">
        <v>164156</v>
      </c>
    </row>
    <row r="31" spans="1:9" ht="15.75">
      <c r="A31" s="3" t="s">
        <v>25</v>
      </c>
      <c r="B31" s="50" t="s">
        <v>128</v>
      </c>
      <c r="C31" s="51"/>
      <c r="D31" s="51"/>
      <c r="E31" s="51"/>
      <c r="F31" s="52"/>
      <c r="G31" s="16"/>
      <c r="H31" s="43">
        <f>[1]Forma14!G66</f>
        <v>0</v>
      </c>
      <c r="I31" s="43">
        <v>0</v>
      </c>
    </row>
    <row r="32" spans="1:9" ht="15.75">
      <c r="A32" s="3" t="s">
        <v>26</v>
      </c>
      <c r="B32" s="50" t="s">
        <v>117</v>
      </c>
      <c r="C32" s="51"/>
      <c r="D32" s="51"/>
      <c r="E32" s="51"/>
      <c r="F32" s="52"/>
      <c r="G32" s="16"/>
      <c r="H32" s="45">
        <v>1600413.29</v>
      </c>
      <c r="I32" s="45">
        <v>2635476.4300000002</v>
      </c>
    </row>
    <row r="33" spans="1:13" ht="15.75">
      <c r="A33" s="3" t="s">
        <v>27</v>
      </c>
      <c r="B33" s="50" t="s">
        <v>135</v>
      </c>
      <c r="C33" s="51"/>
      <c r="D33" s="51"/>
      <c r="E33" s="51"/>
      <c r="F33" s="52"/>
      <c r="G33" s="16"/>
      <c r="H33" s="45">
        <v>1002514</v>
      </c>
      <c r="I33" s="45">
        <v>54899</v>
      </c>
    </row>
    <row r="34" spans="1:13" ht="15.75">
      <c r="A34" s="3" t="s">
        <v>28</v>
      </c>
      <c r="B34" s="50" t="s">
        <v>136</v>
      </c>
      <c r="C34" s="51"/>
      <c r="D34" s="51"/>
      <c r="E34" s="51"/>
      <c r="F34" s="52"/>
      <c r="G34" s="16"/>
      <c r="H34" s="45">
        <v>1162606</v>
      </c>
      <c r="I34" s="45">
        <v>1164839</v>
      </c>
    </row>
    <row r="35" spans="1:13" ht="15.75">
      <c r="A35" s="3" t="s">
        <v>29</v>
      </c>
      <c r="B35" s="50" t="s">
        <v>118</v>
      </c>
      <c r="C35" s="51"/>
      <c r="D35" s="51"/>
      <c r="E35" s="51"/>
      <c r="F35" s="52"/>
      <c r="G35" s="16"/>
      <c r="H35" s="45"/>
      <c r="I35" s="45"/>
    </row>
    <row r="36" spans="1:13" ht="15.75">
      <c r="A36" s="3" t="s">
        <v>30</v>
      </c>
      <c r="B36" s="50" t="s">
        <v>137</v>
      </c>
      <c r="C36" s="51"/>
      <c r="D36" s="51"/>
      <c r="E36" s="51"/>
      <c r="F36" s="52"/>
      <c r="G36" s="16"/>
      <c r="H36" s="45"/>
      <c r="I36" s="45"/>
    </row>
    <row r="37" spans="1:13" ht="15.75">
      <c r="A37" s="3" t="s">
        <v>31</v>
      </c>
      <c r="B37" s="50" t="s">
        <v>138</v>
      </c>
      <c r="C37" s="51"/>
      <c r="D37" s="51"/>
      <c r="E37" s="51"/>
      <c r="F37" s="52"/>
      <c r="G37" s="16"/>
      <c r="H37" s="45">
        <v>393</v>
      </c>
      <c r="I37" s="45">
        <v>138824</v>
      </c>
    </row>
    <row r="38" spans="1:13" ht="15.75">
      <c r="A38" s="3" t="s">
        <v>32</v>
      </c>
      <c r="B38" s="59" t="s">
        <v>119</v>
      </c>
      <c r="C38" s="60"/>
      <c r="D38" s="60"/>
      <c r="E38" s="60"/>
      <c r="F38" s="61"/>
      <c r="G38" s="20"/>
      <c r="H38" s="43">
        <f>SUM(H39:H43)</f>
        <v>9954819</v>
      </c>
      <c r="I38" s="43">
        <f>SUM(I39:I43)</f>
        <v>9483031</v>
      </c>
    </row>
    <row r="39" spans="1:13" ht="15.75">
      <c r="A39" s="3" t="s">
        <v>33</v>
      </c>
      <c r="B39" s="50" t="s">
        <v>5</v>
      </c>
      <c r="C39" s="51"/>
      <c r="D39" s="51"/>
      <c r="E39" s="51"/>
      <c r="F39" s="52"/>
      <c r="G39" s="20"/>
      <c r="H39" s="45">
        <v>10606</v>
      </c>
      <c r="I39" s="45">
        <v>3394</v>
      </c>
    </row>
    <row r="40" spans="1:13" ht="15.75">
      <c r="A40" s="3" t="s">
        <v>34</v>
      </c>
      <c r="B40" s="50" t="s">
        <v>106</v>
      </c>
      <c r="C40" s="51"/>
      <c r="D40" s="51"/>
      <c r="E40" s="51"/>
      <c r="F40" s="52"/>
      <c r="G40" s="20"/>
      <c r="H40" s="45">
        <v>6233022</v>
      </c>
      <c r="I40" s="45">
        <v>6119877</v>
      </c>
      <c r="K40" s="48"/>
      <c r="L40" s="48"/>
      <c r="M40" s="48"/>
    </row>
    <row r="41" spans="1:13" ht="15.75">
      <c r="A41" s="3" t="s">
        <v>35</v>
      </c>
      <c r="B41" s="50" t="s">
        <v>107</v>
      </c>
      <c r="C41" s="51"/>
      <c r="D41" s="51"/>
      <c r="E41" s="51"/>
      <c r="F41" s="52"/>
      <c r="G41" s="20"/>
      <c r="H41" s="45">
        <v>5772</v>
      </c>
      <c r="I41" s="45">
        <v>13045</v>
      </c>
    </row>
    <row r="42" spans="1:13" ht="15.75">
      <c r="A42" s="3" t="s">
        <v>36</v>
      </c>
      <c r="B42" s="50" t="s">
        <v>110</v>
      </c>
      <c r="C42" s="51"/>
      <c r="D42" s="51"/>
      <c r="E42" s="51"/>
      <c r="F42" s="52"/>
      <c r="G42" s="20"/>
      <c r="H42" s="45">
        <v>3705419</v>
      </c>
      <c r="I42" s="45">
        <v>3339796</v>
      </c>
    </row>
    <row r="43" spans="1:13" ht="15.75">
      <c r="A43" s="3" t="s">
        <v>37</v>
      </c>
      <c r="B43" s="50" t="s">
        <v>111</v>
      </c>
      <c r="C43" s="51"/>
      <c r="D43" s="51"/>
      <c r="E43" s="51"/>
      <c r="F43" s="52"/>
      <c r="G43" s="20"/>
      <c r="H43" s="45"/>
      <c r="I43" s="45">
        <v>6919</v>
      </c>
    </row>
    <row r="44" spans="1:13" ht="15.75">
      <c r="A44" s="3" t="s">
        <v>38</v>
      </c>
      <c r="B44" s="59" t="s">
        <v>160</v>
      </c>
      <c r="C44" s="60"/>
      <c r="D44" s="60"/>
      <c r="E44" s="60"/>
      <c r="F44" s="61"/>
      <c r="G44" s="20"/>
      <c r="H44" s="43">
        <f>H45+H46+H47</f>
        <v>0</v>
      </c>
      <c r="I44" s="43">
        <f>I45+I46+I47</f>
        <v>0</v>
      </c>
    </row>
    <row r="45" spans="1:13" ht="15.75">
      <c r="A45" s="3" t="s">
        <v>39</v>
      </c>
      <c r="B45" s="50" t="s">
        <v>144</v>
      </c>
      <c r="C45" s="51"/>
      <c r="D45" s="51"/>
      <c r="E45" s="51"/>
      <c r="F45" s="52"/>
      <c r="G45" s="20"/>
      <c r="H45" s="46"/>
      <c r="I45" s="46"/>
    </row>
    <row r="46" spans="1:13" ht="15.75">
      <c r="A46" s="3" t="s">
        <v>40</v>
      </c>
      <c r="B46" s="50" t="s">
        <v>145</v>
      </c>
      <c r="C46" s="51"/>
      <c r="D46" s="51"/>
      <c r="E46" s="51"/>
      <c r="F46" s="52"/>
      <c r="G46" s="20"/>
      <c r="H46" s="46"/>
      <c r="I46" s="46"/>
    </row>
    <row r="47" spans="1:13" ht="15.75">
      <c r="A47" s="3" t="s">
        <v>41</v>
      </c>
      <c r="B47" s="50" t="s">
        <v>120</v>
      </c>
      <c r="C47" s="51"/>
      <c r="D47" s="51"/>
      <c r="E47" s="51"/>
      <c r="F47" s="52"/>
      <c r="G47" s="20"/>
      <c r="H47" s="45"/>
      <c r="I47" s="45"/>
    </row>
    <row r="48" spans="1:13" ht="15.75">
      <c r="A48" s="3" t="s">
        <v>42</v>
      </c>
      <c r="B48" s="59" t="s">
        <v>176</v>
      </c>
      <c r="C48" s="60"/>
      <c r="D48" s="60"/>
      <c r="E48" s="60"/>
      <c r="F48" s="61"/>
      <c r="G48" s="20"/>
      <c r="H48" s="43">
        <f>H49+H50</f>
        <v>9465268.8000000007</v>
      </c>
      <c r="I48" s="43">
        <f>I49+I50</f>
        <v>2108249.63</v>
      </c>
    </row>
    <row r="49" spans="1:18" ht="15.75">
      <c r="A49" s="3" t="s">
        <v>43</v>
      </c>
      <c r="B49" s="50" t="s">
        <v>129</v>
      </c>
      <c r="C49" s="51"/>
      <c r="D49" s="51"/>
      <c r="E49" s="51"/>
      <c r="F49" s="52"/>
      <c r="G49" s="20"/>
      <c r="H49" s="45"/>
      <c r="I49" s="45"/>
    </row>
    <row r="50" spans="1:18" ht="15.75">
      <c r="A50" s="3" t="s">
        <v>44</v>
      </c>
      <c r="B50" s="50" t="s">
        <v>130</v>
      </c>
      <c r="C50" s="51"/>
      <c r="D50" s="51"/>
      <c r="E50" s="51"/>
      <c r="F50" s="52"/>
      <c r="G50" s="20"/>
      <c r="H50" s="43">
        <f>[2]Forma8_14!$F$280</f>
        <v>9465268.8000000007</v>
      </c>
      <c r="I50" s="43">
        <f>[3]Forma8_14!$F$280</f>
        <v>2108249.63</v>
      </c>
      <c r="J50" s="47"/>
      <c r="R50" s="47"/>
    </row>
    <row r="51" spans="1:18" ht="15.75">
      <c r="A51" s="3" t="s">
        <v>45</v>
      </c>
      <c r="B51" s="59" t="s">
        <v>121</v>
      </c>
      <c r="C51" s="60"/>
      <c r="D51" s="60"/>
      <c r="E51" s="60"/>
      <c r="F51" s="61"/>
      <c r="G51" s="20"/>
      <c r="H51" s="43">
        <f>SUM(H52:H54)</f>
        <v>2049715</v>
      </c>
      <c r="I51" s="43">
        <f>SUM(I52:I54)</f>
        <v>1503996</v>
      </c>
    </row>
    <row r="52" spans="1:18" ht="15.75">
      <c r="A52" s="3" t="s">
        <v>46</v>
      </c>
      <c r="B52" s="50" t="s">
        <v>146</v>
      </c>
      <c r="C52" s="51"/>
      <c r="D52" s="51"/>
      <c r="E52" s="51"/>
      <c r="F52" s="52"/>
      <c r="G52" s="20"/>
      <c r="H52" s="45">
        <v>2022401</v>
      </c>
      <c r="I52" s="45">
        <v>1503996</v>
      </c>
    </row>
    <row r="53" spans="1:18" ht="15.75">
      <c r="A53" s="3" t="s">
        <v>47</v>
      </c>
      <c r="B53" s="50" t="s">
        <v>112</v>
      </c>
      <c r="C53" s="51"/>
      <c r="D53" s="51"/>
      <c r="E53" s="51"/>
      <c r="F53" s="52"/>
      <c r="G53" s="20"/>
      <c r="H53" s="45"/>
      <c r="I53" s="45"/>
    </row>
    <row r="54" spans="1:18" ht="15.75">
      <c r="A54" s="3" t="s">
        <v>48</v>
      </c>
      <c r="B54" s="50" t="s">
        <v>139</v>
      </c>
      <c r="C54" s="51"/>
      <c r="D54" s="51"/>
      <c r="E54" s="51"/>
      <c r="F54" s="52"/>
      <c r="G54" s="20"/>
      <c r="H54" s="45">
        <v>27314</v>
      </c>
      <c r="I54" s="45"/>
    </row>
    <row r="55" spans="1:18" ht="15.75">
      <c r="A55" s="3" t="s">
        <v>49</v>
      </c>
      <c r="B55" s="59" t="s">
        <v>116</v>
      </c>
      <c r="C55" s="60"/>
      <c r="D55" s="60"/>
      <c r="E55" s="60"/>
      <c r="F55" s="61"/>
      <c r="G55" s="20"/>
      <c r="H55" s="45">
        <v>29921</v>
      </c>
      <c r="I55" s="45"/>
    </row>
    <row r="56" spans="1:18" ht="15.75">
      <c r="A56" s="3" t="s">
        <v>50</v>
      </c>
      <c r="B56" s="87" t="s">
        <v>167</v>
      </c>
      <c r="C56" s="88"/>
      <c r="D56" s="88"/>
      <c r="E56" s="88"/>
      <c r="F56" s="88"/>
      <c r="G56" s="20"/>
      <c r="H56" s="43">
        <f>H26+H27+H38+H44+H48+H51+H55</f>
        <v>25572704.09</v>
      </c>
      <c r="I56" s="43">
        <f>I26+I27+I38+I44+I48+I51+I55</f>
        <v>17561171.059999999</v>
      </c>
      <c r="J56" s="39"/>
    </row>
    <row r="57" spans="1:18" ht="15.75">
      <c r="A57" s="3" t="s">
        <v>51</v>
      </c>
      <c r="B57" s="64" t="s">
        <v>190</v>
      </c>
      <c r="C57" s="65"/>
      <c r="D57" s="65"/>
      <c r="E57" s="65"/>
      <c r="F57" s="65"/>
      <c r="G57" s="18"/>
      <c r="H57" s="44">
        <f>H24+H56</f>
        <v>31158115.09</v>
      </c>
      <c r="I57" s="44">
        <f>I24+I56</f>
        <v>25545168.059999999</v>
      </c>
    </row>
    <row r="58" spans="1:18">
      <c r="B58" s="21"/>
      <c r="C58" s="21"/>
      <c r="D58" s="21"/>
      <c r="E58" s="21"/>
      <c r="F58" s="21"/>
      <c r="G58" s="22"/>
      <c r="H58" s="22"/>
      <c r="I58" s="22"/>
    </row>
    <row r="59" spans="1:18" ht="36.75" customHeight="1">
      <c r="B59" s="66" t="s">
        <v>199</v>
      </c>
      <c r="C59" s="67"/>
      <c r="D59" s="67"/>
      <c r="E59" s="67"/>
      <c r="F59" s="67"/>
      <c r="G59" s="2" t="s">
        <v>175</v>
      </c>
      <c r="H59" s="6" t="s">
        <v>108</v>
      </c>
      <c r="I59" s="6" t="s">
        <v>108</v>
      </c>
    </row>
    <row r="60" spans="1:18">
      <c r="A60" s="4"/>
      <c r="B60" s="68" t="s">
        <v>191</v>
      </c>
      <c r="C60" s="69"/>
      <c r="D60" s="69"/>
      <c r="E60" s="69"/>
      <c r="F60" s="69"/>
      <c r="G60" s="14"/>
      <c r="H60" s="14"/>
      <c r="I60" s="14"/>
    </row>
    <row r="61" spans="1:18">
      <c r="A61" s="7" t="s">
        <v>52</v>
      </c>
      <c r="B61" s="59" t="s">
        <v>198</v>
      </c>
      <c r="C61" s="60"/>
      <c r="D61" s="60"/>
      <c r="E61" s="60"/>
      <c r="F61" s="61"/>
      <c r="G61" s="23"/>
      <c r="H61" s="45">
        <v>9000000</v>
      </c>
      <c r="I61" s="45">
        <v>9000000</v>
      </c>
    </row>
    <row r="62" spans="1:18">
      <c r="A62" s="7" t="s">
        <v>53</v>
      </c>
      <c r="B62" s="59" t="s">
        <v>158</v>
      </c>
      <c r="C62" s="60"/>
      <c r="D62" s="60"/>
      <c r="E62" s="60"/>
      <c r="F62" s="61"/>
      <c r="G62" s="23"/>
      <c r="H62" s="45"/>
      <c r="I62" s="45"/>
    </row>
    <row r="63" spans="1:18">
      <c r="A63" s="7" t="s">
        <v>54</v>
      </c>
      <c r="B63" s="59" t="s">
        <v>174</v>
      </c>
      <c r="C63" s="60"/>
      <c r="D63" s="60"/>
      <c r="E63" s="60"/>
      <c r="F63" s="61"/>
      <c r="G63" s="23"/>
      <c r="H63" s="45"/>
      <c r="I63" s="45"/>
    </row>
    <row r="64" spans="1:18" ht="15.75">
      <c r="A64" s="7" t="s">
        <v>55</v>
      </c>
      <c r="B64" s="59" t="s">
        <v>154</v>
      </c>
      <c r="C64" s="60"/>
      <c r="D64" s="60"/>
      <c r="E64" s="60"/>
      <c r="F64" s="61"/>
      <c r="G64" s="23"/>
      <c r="H64" s="43">
        <f>SUM(H65:H66)</f>
        <v>986050</v>
      </c>
      <c r="I64" s="43">
        <f>SUM(I65:I66)</f>
        <v>1934806</v>
      </c>
    </row>
    <row r="65" spans="1:10">
      <c r="A65" s="7" t="s">
        <v>56</v>
      </c>
      <c r="B65" s="50" t="s">
        <v>122</v>
      </c>
      <c r="C65" s="51"/>
      <c r="D65" s="51"/>
      <c r="E65" s="51"/>
      <c r="F65" s="52"/>
      <c r="G65" s="23"/>
      <c r="H65" s="45"/>
      <c r="I65" s="45">
        <v>1934806</v>
      </c>
    </row>
    <row r="66" spans="1:10">
      <c r="A66" s="7" t="s">
        <v>57</v>
      </c>
      <c r="B66" s="50" t="s">
        <v>123</v>
      </c>
      <c r="C66" s="51"/>
      <c r="D66" s="51"/>
      <c r="E66" s="51"/>
      <c r="F66" s="52"/>
      <c r="G66" s="23"/>
      <c r="H66" s="45">
        <v>986050</v>
      </c>
      <c r="I66" s="45"/>
    </row>
    <row r="67" spans="1:10" ht="15.75">
      <c r="A67" s="7" t="s">
        <v>58</v>
      </c>
      <c r="B67" s="59" t="s">
        <v>193</v>
      </c>
      <c r="C67" s="60"/>
      <c r="D67" s="60"/>
      <c r="E67" s="60"/>
      <c r="F67" s="61"/>
      <c r="G67" s="23"/>
      <c r="H67" s="43">
        <f>H68+H69+H70+H71</f>
        <v>4368912.8899999997</v>
      </c>
      <c r="I67" s="43">
        <f>I68+I69+I70+I71</f>
        <v>3633011.47</v>
      </c>
    </row>
    <row r="68" spans="1:10" ht="15.75">
      <c r="A68" s="7" t="s">
        <v>59</v>
      </c>
      <c r="B68" s="71" t="s">
        <v>164</v>
      </c>
      <c r="C68" s="74"/>
      <c r="D68" s="74"/>
      <c r="E68" s="74"/>
      <c r="F68" s="75"/>
      <c r="G68" s="23"/>
      <c r="H68" s="43">
        <v>4368912.8899999997</v>
      </c>
      <c r="I68" s="43">
        <v>3633011.47</v>
      </c>
    </row>
    <row r="69" spans="1:10" ht="27" customHeight="1">
      <c r="A69" s="7" t="s">
        <v>60</v>
      </c>
      <c r="B69" s="71" t="s">
        <v>196</v>
      </c>
      <c r="C69" s="72"/>
      <c r="D69" s="72"/>
      <c r="E69" s="72"/>
      <c r="F69" s="73"/>
      <c r="G69" s="24"/>
      <c r="H69" s="45"/>
      <c r="I69" s="45"/>
    </row>
    <row r="70" spans="1:10" ht="27.75" customHeight="1">
      <c r="A70" s="7" t="s">
        <v>61</v>
      </c>
      <c r="B70" s="71" t="s">
        <v>197</v>
      </c>
      <c r="C70" s="74"/>
      <c r="D70" s="74"/>
      <c r="E70" s="74"/>
      <c r="F70" s="75"/>
      <c r="G70" s="24"/>
      <c r="H70" s="45"/>
      <c r="I70" s="45"/>
    </row>
    <row r="71" spans="1:10">
      <c r="A71" s="7" t="s">
        <v>62</v>
      </c>
      <c r="B71" s="71" t="s">
        <v>159</v>
      </c>
      <c r="C71" s="74"/>
      <c r="D71" s="74"/>
      <c r="E71" s="74"/>
      <c r="F71" s="75"/>
      <c r="G71" s="24"/>
      <c r="H71" s="45"/>
      <c r="I71" s="45"/>
    </row>
    <row r="72" spans="1:10" ht="15.75">
      <c r="A72" s="7" t="s">
        <v>63</v>
      </c>
      <c r="B72" s="70" t="s">
        <v>168</v>
      </c>
      <c r="C72" s="70"/>
      <c r="D72" s="70"/>
      <c r="E72" s="70"/>
      <c r="F72" s="70"/>
      <c r="G72" s="25"/>
      <c r="H72" s="43">
        <f>H61+H62+H63+H64+H67</f>
        <v>14354962.890000001</v>
      </c>
      <c r="I72" s="43">
        <f>I61+I62+I63+I64+I67</f>
        <v>14567817.470000001</v>
      </c>
    </row>
    <row r="73" spans="1:10">
      <c r="A73" s="4"/>
      <c r="B73" s="78" t="s">
        <v>200</v>
      </c>
      <c r="C73" s="79"/>
      <c r="D73" s="79"/>
      <c r="E73" s="79"/>
      <c r="F73" s="80"/>
      <c r="G73" s="26"/>
      <c r="H73" s="17"/>
      <c r="I73" s="17"/>
    </row>
    <row r="74" spans="1:10" ht="15.75">
      <c r="A74" s="7" t="s">
        <v>64</v>
      </c>
      <c r="B74" s="56" t="s">
        <v>177</v>
      </c>
      <c r="C74" s="57"/>
      <c r="D74" s="57"/>
      <c r="E74" s="57"/>
      <c r="F74" s="58"/>
      <c r="G74" s="26"/>
      <c r="H74" s="43">
        <f>H75+H76</f>
        <v>16797557.199999999</v>
      </c>
      <c r="I74" s="43">
        <f>I75+I76</f>
        <v>10745287.59</v>
      </c>
    </row>
    <row r="75" spans="1:10">
      <c r="A75" s="7" t="s">
        <v>65</v>
      </c>
      <c r="B75" s="50" t="s">
        <v>165</v>
      </c>
      <c r="C75" s="51"/>
      <c r="D75" s="51"/>
      <c r="E75" s="51"/>
      <c r="F75" s="52"/>
      <c r="G75" s="26"/>
      <c r="H75" s="45"/>
      <c r="I75" s="45"/>
    </row>
    <row r="76" spans="1:10" ht="15.75">
      <c r="A76" s="7" t="s">
        <v>66</v>
      </c>
      <c r="B76" s="50" t="s">
        <v>161</v>
      </c>
      <c r="C76" s="51"/>
      <c r="D76" s="51"/>
      <c r="E76" s="51"/>
      <c r="F76" s="52"/>
      <c r="G76" s="26"/>
      <c r="H76" s="43">
        <f>[2]Forma8_14!$E$280</f>
        <v>16797557.199999999</v>
      </c>
      <c r="I76" s="43">
        <f>[4]Forma8_14!$E$280</f>
        <v>10745287.59</v>
      </c>
      <c r="J76" s="47"/>
    </row>
    <row r="77" spans="1:10">
      <c r="A77" s="7" t="s">
        <v>67</v>
      </c>
      <c r="B77" s="59" t="s">
        <v>195</v>
      </c>
      <c r="C77" s="60"/>
      <c r="D77" s="60"/>
      <c r="E77" s="60"/>
      <c r="F77" s="61"/>
      <c r="G77" s="26"/>
      <c r="H77" s="45"/>
      <c r="I77" s="45">
        <v>97729</v>
      </c>
    </row>
    <row r="78" spans="1:10">
      <c r="A78" s="7" t="s">
        <v>68</v>
      </c>
      <c r="B78" s="59" t="s">
        <v>152</v>
      </c>
      <c r="C78" s="60"/>
      <c r="D78" s="60"/>
      <c r="E78" s="60"/>
      <c r="F78" s="61"/>
      <c r="G78" s="26"/>
      <c r="H78" s="45"/>
      <c r="I78" s="45"/>
    </row>
    <row r="79" spans="1:10">
      <c r="A79" s="7" t="s">
        <v>69</v>
      </c>
      <c r="B79" s="59" t="s">
        <v>153</v>
      </c>
      <c r="C79" s="60"/>
      <c r="D79" s="60"/>
      <c r="E79" s="60"/>
      <c r="F79" s="61"/>
      <c r="G79" s="26"/>
      <c r="H79" s="45"/>
      <c r="I79" s="45"/>
    </row>
    <row r="80" spans="1:10">
      <c r="A80" s="7" t="s">
        <v>70</v>
      </c>
      <c r="B80" s="59" t="s">
        <v>192</v>
      </c>
      <c r="C80" s="60"/>
      <c r="D80" s="60"/>
      <c r="E80" s="60"/>
      <c r="F80" s="61"/>
      <c r="G80" s="26"/>
      <c r="H80" s="45"/>
      <c r="I80" s="45"/>
    </row>
    <row r="81" spans="1:10" ht="15.75">
      <c r="A81" s="7" t="s">
        <v>71</v>
      </c>
      <c r="B81" s="59" t="s">
        <v>155</v>
      </c>
      <c r="C81" s="60"/>
      <c r="D81" s="60"/>
      <c r="E81" s="60"/>
      <c r="F81" s="61"/>
      <c r="G81" s="26"/>
      <c r="H81" s="43">
        <f>SUM(H82:H87)</f>
        <v>0</v>
      </c>
      <c r="I81" s="43">
        <f>SUM(I82:I87)</f>
        <v>48034</v>
      </c>
    </row>
    <row r="82" spans="1:10">
      <c r="A82" s="7" t="s">
        <v>72</v>
      </c>
      <c r="B82" s="50" t="s">
        <v>147</v>
      </c>
      <c r="C82" s="51"/>
      <c r="D82" s="51"/>
      <c r="E82" s="51"/>
      <c r="F82" s="52"/>
      <c r="G82" s="26"/>
      <c r="H82" s="45"/>
      <c r="I82" s="45">
        <v>48034</v>
      </c>
    </row>
    <row r="83" spans="1:10">
      <c r="A83" s="7" t="s">
        <v>73</v>
      </c>
      <c r="B83" s="50" t="s">
        <v>140</v>
      </c>
      <c r="C83" s="51"/>
      <c r="D83" s="51"/>
      <c r="E83" s="51"/>
      <c r="F83" s="52"/>
      <c r="G83" s="26"/>
      <c r="H83" s="45"/>
      <c r="I83" s="45"/>
    </row>
    <row r="84" spans="1:10">
      <c r="A84" s="7" t="s">
        <v>74</v>
      </c>
      <c r="B84" s="50" t="s">
        <v>131</v>
      </c>
      <c r="C84" s="51"/>
      <c r="D84" s="51"/>
      <c r="E84" s="51"/>
      <c r="F84" s="52"/>
      <c r="G84" s="26"/>
      <c r="H84" s="45"/>
      <c r="I84" s="45"/>
    </row>
    <row r="85" spans="1:10">
      <c r="A85" s="7" t="s">
        <v>75</v>
      </c>
      <c r="B85" s="50" t="s">
        <v>148</v>
      </c>
      <c r="C85" s="51"/>
      <c r="D85" s="51"/>
      <c r="E85" s="51"/>
      <c r="F85" s="52"/>
      <c r="G85" s="26"/>
      <c r="H85" s="45"/>
      <c r="I85" s="45"/>
    </row>
    <row r="86" spans="1:10">
      <c r="A86" s="7" t="s">
        <v>76</v>
      </c>
      <c r="B86" s="50" t="s">
        <v>124</v>
      </c>
      <c r="C86" s="51"/>
      <c r="D86" s="51"/>
      <c r="E86" s="51"/>
      <c r="F86" s="52"/>
      <c r="G86" s="26"/>
      <c r="H86" s="45"/>
      <c r="I86" s="45"/>
    </row>
    <row r="87" spans="1:10">
      <c r="A87" s="7" t="s">
        <v>77</v>
      </c>
      <c r="B87" s="50" t="s">
        <v>125</v>
      </c>
      <c r="C87" s="51"/>
      <c r="D87" s="51"/>
      <c r="E87" s="51"/>
      <c r="F87" s="52"/>
      <c r="G87" s="26"/>
      <c r="H87" s="45"/>
      <c r="I87" s="45"/>
    </row>
    <row r="88" spans="1:10" ht="15.75">
      <c r="A88" s="7" t="s">
        <v>78</v>
      </c>
      <c r="B88" s="59" t="s">
        <v>178</v>
      </c>
      <c r="C88" s="60"/>
      <c r="D88" s="60"/>
      <c r="E88" s="60"/>
      <c r="F88" s="61"/>
      <c r="G88" s="26"/>
      <c r="H88" s="43">
        <f>SUM(H89:H90)</f>
        <v>0</v>
      </c>
      <c r="I88" s="43">
        <f>SUM(I89:I90)</f>
        <v>0</v>
      </c>
    </row>
    <row r="89" spans="1:10">
      <c r="A89" s="7" t="s">
        <v>79</v>
      </c>
      <c r="B89" s="50" t="s">
        <v>149</v>
      </c>
      <c r="C89" s="51"/>
      <c r="D89" s="51"/>
      <c r="E89" s="51"/>
      <c r="F89" s="52"/>
      <c r="G89" s="26"/>
      <c r="H89" s="45"/>
      <c r="I89" s="45"/>
    </row>
    <row r="90" spans="1:10">
      <c r="A90" s="7" t="s">
        <v>80</v>
      </c>
      <c r="B90" s="50" t="s">
        <v>109</v>
      </c>
      <c r="C90" s="51"/>
      <c r="D90" s="51"/>
      <c r="E90" s="51"/>
      <c r="F90" s="52"/>
      <c r="G90" s="26"/>
      <c r="H90" s="45"/>
      <c r="I90" s="45"/>
    </row>
    <row r="91" spans="1:10" ht="15.75">
      <c r="A91" s="7" t="s">
        <v>81</v>
      </c>
      <c r="B91" s="59" t="s">
        <v>150</v>
      </c>
      <c r="C91" s="60"/>
      <c r="D91" s="60"/>
      <c r="E91" s="60"/>
      <c r="F91" s="61"/>
      <c r="G91" s="26"/>
      <c r="H91" s="43">
        <f>SUM(H92:H93)</f>
        <v>0</v>
      </c>
      <c r="I91" s="43">
        <f>SUM(I92:I93)</f>
        <v>0</v>
      </c>
    </row>
    <row r="92" spans="1:10">
      <c r="A92" s="7" t="s">
        <v>82</v>
      </c>
      <c r="B92" s="50" t="s">
        <v>132</v>
      </c>
      <c r="C92" s="51"/>
      <c r="D92" s="51"/>
      <c r="E92" s="51"/>
      <c r="F92" s="52"/>
      <c r="G92" s="26"/>
      <c r="H92" s="45"/>
      <c r="I92" s="45"/>
    </row>
    <row r="93" spans="1:10">
      <c r="A93" s="7" t="s">
        <v>83</v>
      </c>
      <c r="B93" s="50" t="s">
        <v>133</v>
      </c>
      <c r="C93" s="51"/>
      <c r="D93" s="51"/>
      <c r="E93" s="51"/>
      <c r="F93" s="52"/>
      <c r="G93" s="26"/>
      <c r="H93" s="45"/>
      <c r="I93" s="45"/>
    </row>
    <row r="94" spans="1:10">
      <c r="A94" s="7" t="s">
        <v>84</v>
      </c>
      <c r="B94" s="59" t="s">
        <v>188</v>
      </c>
      <c r="C94" s="60"/>
      <c r="D94" s="60"/>
      <c r="E94" s="60"/>
      <c r="F94" s="61"/>
      <c r="G94" s="26"/>
      <c r="H94" s="45"/>
      <c r="I94" s="45"/>
    </row>
    <row r="95" spans="1:10">
      <c r="A95" s="7" t="s">
        <v>85</v>
      </c>
      <c r="B95" s="59" t="s">
        <v>179</v>
      </c>
      <c r="C95" s="60"/>
      <c r="D95" s="60"/>
      <c r="E95" s="60"/>
      <c r="F95" s="61"/>
      <c r="G95" s="23"/>
      <c r="H95" s="45"/>
      <c r="I95" s="45"/>
    </row>
    <row r="96" spans="1:10" ht="15.75">
      <c r="A96" s="7" t="s">
        <v>86</v>
      </c>
      <c r="B96" s="70" t="s">
        <v>169</v>
      </c>
      <c r="C96" s="70"/>
      <c r="D96" s="70"/>
      <c r="E96" s="70"/>
      <c r="F96" s="70"/>
      <c r="G96" s="1"/>
      <c r="H96" s="44">
        <f>H74+H77+H78+H79+H80+H81+H88+H91+H94+H95</f>
        <v>16797557.199999999</v>
      </c>
      <c r="I96" s="44">
        <f>I74+I77+I78+I79+I80+I81+I88+I91+I94+I95</f>
        <v>10891050.59</v>
      </c>
      <c r="J96" s="39"/>
    </row>
    <row r="97" spans="1:9">
      <c r="A97" s="4"/>
      <c r="B97" s="68" t="s">
        <v>201</v>
      </c>
      <c r="C97" s="69"/>
      <c r="D97" s="69"/>
      <c r="E97" s="69"/>
      <c r="F97" s="69"/>
      <c r="G97" s="27"/>
      <c r="H97" s="45"/>
      <c r="I97" s="45"/>
    </row>
    <row r="98" spans="1:9">
      <c r="A98" s="7" t="s">
        <v>87</v>
      </c>
      <c r="B98" s="59" t="s">
        <v>162</v>
      </c>
      <c r="C98" s="60"/>
      <c r="D98" s="60"/>
      <c r="E98" s="60"/>
      <c r="F98" s="61"/>
      <c r="G98" s="26"/>
      <c r="H98" s="45"/>
      <c r="I98" s="45"/>
    </row>
    <row r="99" spans="1:9">
      <c r="A99" s="7" t="s">
        <v>88</v>
      </c>
      <c r="B99" s="59" t="s">
        <v>163</v>
      </c>
      <c r="C99" s="60"/>
      <c r="D99" s="60"/>
      <c r="E99" s="60"/>
      <c r="F99" s="61"/>
      <c r="G99" s="26"/>
      <c r="H99" s="45"/>
      <c r="I99" s="45"/>
    </row>
    <row r="100" spans="1:9">
      <c r="A100" s="7" t="s">
        <v>89</v>
      </c>
      <c r="B100" s="59" t="s">
        <v>171</v>
      </c>
      <c r="C100" s="60"/>
      <c r="D100" s="60"/>
      <c r="E100" s="60"/>
      <c r="F100" s="61"/>
      <c r="G100" s="26"/>
      <c r="H100" s="45"/>
      <c r="I100" s="45"/>
    </row>
    <row r="101" spans="1:9" ht="15.75">
      <c r="A101" s="7" t="s">
        <v>90</v>
      </c>
      <c r="B101" s="59" t="s">
        <v>156</v>
      </c>
      <c r="C101" s="60"/>
      <c r="D101" s="60"/>
      <c r="E101" s="60"/>
      <c r="F101" s="61"/>
      <c r="G101" s="26"/>
      <c r="H101" s="43">
        <f>SUM(H102:H107)</f>
        <v>5595</v>
      </c>
      <c r="I101" s="43">
        <f>SUM(I102:I107)</f>
        <v>18</v>
      </c>
    </row>
    <row r="102" spans="1:9">
      <c r="A102" s="7" t="s">
        <v>91</v>
      </c>
      <c r="B102" s="50" t="s">
        <v>147</v>
      </c>
      <c r="C102" s="51"/>
      <c r="D102" s="51"/>
      <c r="E102" s="51"/>
      <c r="F102" s="52"/>
      <c r="G102" s="26"/>
      <c r="H102" s="45">
        <v>5297</v>
      </c>
      <c r="I102" s="45"/>
    </row>
    <row r="103" spans="1:9">
      <c r="A103" s="7" t="s">
        <v>92</v>
      </c>
      <c r="B103" s="50" t="s">
        <v>140</v>
      </c>
      <c r="C103" s="51"/>
      <c r="D103" s="51"/>
      <c r="E103" s="51"/>
      <c r="F103" s="52"/>
      <c r="G103" s="26"/>
      <c r="H103" s="45"/>
      <c r="I103" s="45"/>
    </row>
    <row r="104" spans="1:9">
      <c r="A104" s="7" t="s">
        <v>93</v>
      </c>
      <c r="B104" s="50" t="s">
        <v>131</v>
      </c>
      <c r="C104" s="51"/>
      <c r="D104" s="51"/>
      <c r="E104" s="51"/>
      <c r="F104" s="52"/>
      <c r="G104" s="26"/>
      <c r="H104" s="45"/>
      <c r="I104" s="45"/>
    </row>
    <row r="105" spans="1:9">
      <c r="A105" s="7" t="s">
        <v>94</v>
      </c>
      <c r="B105" s="50" t="s">
        <v>148</v>
      </c>
      <c r="C105" s="51"/>
      <c r="D105" s="51"/>
      <c r="E105" s="51"/>
      <c r="F105" s="52"/>
      <c r="G105" s="26"/>
      <c r="H105" s="45"/>
      <c r="I105" s="45"/>
    </row>
    <row r="106" spans="1:9">
      <c r="A106" s="7" t="s">
        <v>95</v>
      </c>
      <c r="B106" s="50" t="s">
        <v>124</v>
      </c>
      <c r="C106" s="51"/>
      <c r="D106" s="51"/>
      <c r="E106" s="51"/>
      <c r="F106" s="52"/>
      <c r="G106" s="26"/>
      <c r="H106" s="45"/>
      <c r="I106" s="45"/>
    </row>
    <row r="107" spans="1:9">
      <c r="A107" s="7" t="s">
        <v>96</v>
      </c>
      <c r="B107" s="50" t="s">
        <v>125</v>
      </c>
      <c r="C107" s="51"/>
      <c r="D107" s="51"/>
      <c r="E107" s="51"/>
      <c r="F107" s="52"/>
      <c r="G107" s="26"/>
      <c r="H107" s="45">
        <v>298</v>
      </c>
      <c r="I107" s="45">
        <v>18</v>
      </c>
    </row>
    <row r="108" spans="1:9" ht="15.75">
      <c r="A108" s="7" t="s">
        <v>97</v>
      </c>
      <c r="B108" s="59" t="s">
        <v>180</v>
      </c>
      <c r="C108" s="60"/>
      <c r="D108" s="60"/>
      <c r="E108" s="60"/>
      <c r="F108" s="61"/>
      <c r="G108" s="26"/>
      <c r="H108" s="43">
        <f>SUM(H109:H110)</f>
        <v>0</v>
      </c>
      <c r="I108" s="43">
        <f>SUM(I109:I110)</f>
        <v>86282</v>
      </c>
    </row>
    <row r="109" spans="1:9">
      <c r="A109" s="7" t="s">
        <v>98</v>
      </c>
      <c r="B109" s="50" t="s">
        <v>149</v>
      </c>
      <c r="C109" s="51"/>
      <c r="D109" s="51"/>
      <c r="E109" s="51"/>
      <c r="F109" s="52"/>
      <c r="G109" s="26"/>
      <c r="H109" s="45"/>
      <c r="I109" s="45">
        <v>82623</v>
      </c>
    </row>
    <row r="110" spans="1:9">
      <c r="A110" s="7" t="s">
        <v>99</v>
      </c>
      <c r="B110" s="50" t="s">
        <v>109</v>
      </c>
      <c r="C110" s="51"/>
      <c r="D110" s="51"/>
      <c r="E110" s="51"/>
      <c r="F110" s="52"/>
      <c r="G110" s="26"/>
      <c r="H110" s="45"/>
      <c r="I110" s="45">
        <v>3659</v>
      </c>
    </row>
    <row r="111" spans="1:9">
      <c r="A111" s="7" t="s">
        <v>100</v>
      </c>
      <c r="B111" s="59" t="s">
        <v>188</v>
      </c>
      <c r="C111" s="60"/>
      <c r="D111" s="60"/>
      <c r="E111" s="60"/>
      <c r="F111" s="61"/>
      <c r="G111" s="26"/>
      <c r="H111" s="45"/>
      <c r="I111" s="45"/>
    </row>
    <row r="112" spans="1:9">
      <c r="A112" s="7" t="s">
        <v>101</v>
      </c>
      <c r="B112" s="28" t="s">
        <v>179</v>
      </c>
      <c r="C112" s="29"/>
      <c r="D112" s="29"/>
      <c r="E112" s="29"/>
      <c r="F112" s="29"/>
      <c r="G112" s="23"/>
      <c r="H112" s="45"/>
      <c r="I112" s="45"/>
    </row>
    <row r="113" spans="1:9" ht="15" customHeight="1">
      <c r="A113" s="7" t="s">
        <v>102</v>
      </c>
      <c r="B113" s="70" t="s">
        <v>170</v>
      </c>
      <c r="C113" s="70"/>
      <c r="D113" s="70"/>
      <c r="E113" s="70"/>
      <c r="F113" s="70"/>
      <c r="G113" s="1"/>
      <c r="H113" s="43">
        <f>SUM(H98:H101,H108,H111,H112)</f>
        <v>5595</v>
      </c>
      <c r="I113" s="43">
        <f>SUM(I98:I101,I108,I111,I112)</f>
        <v>86300</v>
      </c>
    </row>
    <row r="114" spans="1:9" ht="15.75">
      <c r="A114" s="7" t="s">
        <v>103</v>
      </c>
      <c r="B114" s="77" t="s">
        <v>202</v>
      </c>
      <c r="C114" s="77"/>
      <c r="D114" s="77"/>
      <c r="E114" s="77"/>
      <c r="F114" s="77"/>
      <c r="G114" s="18"/>
      <c r="H114" s="43">
        <f>H96+H113</f>
        <v>16803152.199999999</v>
      </c>
      <c r="I114" s="43">
        <f>I96+I113</f>
        <v>10977350.59</v>
      </c>
    </row>
    <row r="115" spans="1:9" ht="15.75">
      <c r="A115" s="7" t="s">
        <v>104</v>
      </c>
      <c r="B115" s="76" t="s">
        <v>203</v>
      </c>
      <c r="C115" s="76"/>
      <c r="D115" s="76"/>
      <c r="E115" s="76"/>
      <c r="F115" s="76"/>
      <c r="G115" s="30"/>
      <c r="H115" s="44">
        <f>H114+H72</f>
        <v>31158115.09</v>
      </c>
      <c r="I115" s="44">
        <f>I114+I72</f>
        <v>25545168.060000002</v>
      </c>
    </row>
    <row r="116" spans="1:9">
      <c r="A116" s="7" t="s">
        <v>105</v>
      </c>
      <c r="B116" s="53" t="s">
        <v>194</v>
      </c>
      <c r="C116" s="54"/>
      <c r="D116" s="54"/>
      <c r="E116" s="54"/>
      <c r="F116" s="55"/>
      <c r="G116" s="31"/>
      <c r="H116" s="31"/>
      <c r="I116" s="31"/>
    </row>
    <row r="117" spans="1:9">
      <c r="B117" s="29" t="s">
        <v>141</v>
      </c>
      <c r="C117" s="29"/>
      <c r="D117" s="29"/>
      <c r="E117" s="29"/>
      <c r="F117" s="29"/>
      <c r="G117" s="32"/>
      <c r="H117" s="32"/>
      <c r="I117" s="32"/>
    </row>
    <row r="118" spans="1:9">
      <c r="B118" s="33"/>
      <c r="C118" s="33"/>
      <c r="D118" s="33"/>
      <c r="E118" s="33"/>
      <c r="F118" s="33"/>
      <c r="G118" s="32"/>
      <c r="H118" s="32">
        <f>H57-H115</f>
        <v>0</v>
      </c>
      <c r="I118" s="49">
        <f>I57-I115</f>
        <v>0</v>
      </c>
    </row>
    <row r="119" spans="1:9">
      <c r="B119" s="33"/>
      <c r="C119" s="33"/>
      <c r="D119" s="33"/>
      <c r="E119" s="33"/>
      <c r="F119" s="33"/>
      <c r="G119" s="32"/>
      <c r="H119" s="32"/>
      <c r="I119" s="32"/>
    </row>
    <row r="120" spans="1:9">
      <c r="C120" s="33"/>
      <c r="D120" s="34" t="s">
        <v>4</v>
      </c>
      <c r="E120" s="34"/>
      <c r="F120" s="62"/>
      <c r="G120" s="62"/>
      <c r="H120" s="62"/>
      <c r="I120" s="32"/>
    </row>
    <row r="121" spans="1:9">
      <c r="B121" s="33"/>
      <c r="C121" s="33"/>
      <c r="D121" s="34"/>
      <c r="E121" s="34"/>
      <c r="F121" s="34"/>
      <c r="G121" s="35"/>
      <c r="H121" s="35"/>
      <c r="I121" s="36" t="s">
        <v>0</v>
      </c>
    </row>
    <row r="122" spans="1:9">
      <c r="B122" s="33"/>
      <c r="C122" s="33"/>
      <c r="D122" s="37" t="s">
        <v>1</v>
      </c>
      <c r="E122" s="34"/>
      <c r="F122" s="62"/>
      <c r="G122" s="62"/>
      <c r="H122" s="62"/>
      <c r="I122" s="32"/>
    </row>
    <row r="123" spans="1:9">
      <c r="B123" s="33"/>
      <c r="C123" s="33"/>
      <c r="D123" s="33"/>
      <c r="E123" s="33"/>
      <c r="F123" s="63"/>
      <c r="G123" s="63"/>
      <c r="H123" s="63"/>
      <c r="I123" s="32"/>
    </row>
  </sheetData>
  <mergeCells count="116">
    <mergeCell ref="D8:H8"/>
    <mergeCell ref="B48:F48"/>
    <mergeCell ref="B9:F9"/>
    <mergeCell ref="B10:F10"/>
    <mergeCell ref="B23:F23"/>
    <mergeCell ref="B14:F14"/>
    <mergeCell ref="B15:F15"/>
    <mergeCell ref="B16:F16"/>
    <mergeCell ref="B20:F20"/>
    <mergeCell ref="B43:F43"/>
    <mergeCell ref="B46:F46"/>
    <mergeCell ref="G1:I1"/>
    <mergeCell ref="B2:E2"/>
    <mergeCell ref="B3:I3"/>
    <mergeCell ref="B4:I4"/>
    <mergeCell ref="B5:I5"/>
    <mergeCell ref="B7:I7"/>
    <mergeCell ref="B11:F11"/>
    <mergeCell ref="B56:F56"/>
    <mergeCell ref="B47:F47"/>
    <mergeCell ref="B55:F55"/>
    <mergeCell ref="B24:F24"/>
    <mergeCell ref="B40:F40"/>
    <mergeCell ref="B41:F41"/>
    <mergeCell ref="B42:F42"/>
    <mergeCell ref="B45:F45"/>
    <mergeCell ref="B33:F33"/>
    <mergeCell ref="B34:F34"/>
    <mergeCell ref="B29:F29"/>
    <mergeCell ref="B38:F38"/>
    <mergeCell ref="B39:F39"/>
    <mergeCell ref="B30:F30"/>
    <mergeCell ref="B31:F31"/>
    <mergeCell ref="B36:F36"/>
    <mergeCell ref="B25:F25"/>
    <mergeCell ref="B65:F65"/>
    <mergeCell ref="B67:F67"/>
    <mergeCell ref="B68:F68"/>
    <mergeCell ref="B74:F74"/>
    <mergeCell ref="B75:F75"/>
    <mergeCell ref="B76:F76"/>
    <mergeCell ref="B115:F115"/>
    <mergeCell ref="B114:F114"/>
    <mergeCell ref="B83:F83"/>
    <mergeCell ref="B100:F100"/>
    <mergeCell ref="B101:F101"/>
    <mergeCell ref="B95:F95"/>
    <mergeCell ref="B88:F88"/>
    <mergeCell ref="B89:F89"/>
    <mergeCell ref="B90:F90"/>
    <mergeCell ref="B91:F91"/>
    <mergeCell ref="B71:F71"/>
    <mergeCell ref="B73:F73"/>
    <mergeCell ref="B94:F94"/>
    <mergeCell ref="B93:F93"/>
    <mergeCell ref="B72:F72"/>
    <mergeCell ref="B78:F78"/>
    <mergeCell ref="B77:F77"/>
    <mergeCell ref="B92:F92"/>
    <mergeCell ref="F122:H122"/>
    <mergeCell ref="F123:H123"/>
    <mergeCell ref="B57:F57"/>
    <mergeCell ref="B59:F59"/>
    <mergeCell ref="B60:F60"/>
    <mergeCell ref="B79:F79"/>
    <mergeCell ref="B80:F80"/>
    <mergeCell ref="B96:F96"/>
    <mergeCell ref="B97:F97"/>
    <mergeCell ref="B113:F113"/>
    <mergeCell ref="B111:F111"/>
    <mergeCell ref="B81:F81"/>
    <mergeCell ref="B82:F82"/>
    <mergeCell ref="B84:F84"/>
    <mergeCell ref="B69:F69"/>
    <mergeCell ref="B70:F70"/>
    <mergeCell ref="F120:H120"/>
    <mergeCell ref="B85:F85"/>
    <mergeCell ref="B63:F63"/>
    <mergeCell ref="B64:F64"/>
    <mergeCell ref="B98:F98"/>
    <mergeCell ref="B99:F99"/>
    <mergeCell ref="B86:F86"/>
    <mergeCell ref="B87:F87"/>
    <mergeCell ref="B49:F49"/>
    <mergeCell ref="B26:F26"/>
    <mergeCell ref="B27:F27"/>
    <mergeCell ref="B28:F28"/>
    <mergeCell ref="B32:F32"/>
    <mergeCell ref="B37:F37"/>
    <mergeCell ref="B44:F44"/>
    <mergeCell ref="B35:F35"/>
    <mergeCell ref="B22:F22"/>
    <mergeCell ref="B54:F54"/>
    <mergeCell ref="B116:F116"/>
    <mergeCell ref="B12:F12"/>
    <mergeCell ref="B13:F13"/>
    <mergeCell ref="B17:F17"/>
    <mergeCell ref="B18:F18"/>
    <mergeCell ref="B19:F19"/>
    <mergeCell ref="B21:F21"/>
    <mergeCell ref="B50:F50"/>
    <mergeCell ref="B51:F51"/>
    <mergeCell ref="B53:F53"/>
    <mergeCell ref="B52:F52"/>
    <mergeCell ref="B66:F66"/>
    <mergeCell ref="B61:F61"/>
    <mergeCell ref="B62:F62"/>
    <mergeCell ref="B107:F107"/>
    <mergeCell ref="B108:F108"/>
    <mergeCell ref="B109:F109"/>
    <mergeCell ref="B110:F110"/>
    <mergeCell ref="B102:F102"/>
    <mergeCell ref="B103:F103"/>
    <mergeCell ref="B104:F104"/>
    <mergeCell ref="B105:F105"/>
    <mergeCell ref="B106:F106"/>
  </mergeCells>
  <conditionalFormatting sqref="H11:I116">
    <cfRule type="expression" dxfId="2" priority="3">
      <formula>(H11&lt;&gt;ROUND(H11,2))</formula>
    </cfRule>
  </conditionalFormatting>
  <conditionalFormatting sqref="H11:H116">
    <cfRule type="expression" dxfId="1" priority="2">
      <formula>(H11&lt;&gt;ROUND(H11,2))</formula>
    </cfRule>
  </conditionalFormatting>
  <conditionalFormatting sqref="H60:H115">
    <cfRule type="expression" dxfId="0" priority="1">
      <formula>(H60&lt;&gt;ROUND(H60,2))</formula>
    </cfRule>
  </conditionalFormatting>
  <pageMargins left="0.70866141732283472" right="0.70866141732283472" top="0.39370078740157483" bottom="0.74803149606299213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Forma1S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2018-03-25T11:51:14Z</dcterms:modified>
</cp:coreProperties>
</file>